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3929990-B0BA-44AF-B7F2-F064FCC16ECA}" xr6:coauthVersionLast="47" xr6:coauthVersionMax="47" xr10:uidLastSave="{00000000-0000-0000-0000-000000000000}"/>
  <workbookProtection workbookAlgorithmName="SHA-512" workbookHashValue="8AKT0+Oscf+ZBsR7cHyszbFgxyCiN+t5L6+HBqpAAlzKjahu9kbEMnBrHDmYb/YyzGSMYrg8HerEBCocRHlQ6Q==" workbookSaltValue="U5qW/Taro0LbmOoV8gv+Vw==" workbookSpinCount="100000" lockStructure="1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calcChain.xml><?xml version="1.0" encoding="utf-8"?>
<calcChain xmlns="http://schemas.openxmlformats.org/spreadsheetml/2006/main">
  <c r="O26" i="1" l="1"/>
  <c r="O25" i="1"/>
  <c r="O24" i="1"/>
  <c r="O23" i="1"/>
  <c r="O20" i="1"/>
  <c r="O19" i="1"/>
  <c r="O18" i="1"/>
  <c r="O16" i="1"/>
  <c r="O14" i="1"/>
  <c r="O12" i="1"/>
  <c r="O11" i="1"/>
  <c r="O9" i="1"/>
  <c r="O7" i="1"/>
  <c r="O10" i="1"/>
  <c r="P27" i="1"/>
  <c r="N27" i="1"/>
  <c r="D25" i="1"/>
  <c r="D24" i="1"/>
  <c r="L24" i="1" s="1"/>
  <c r="D23" i="1"/>
  <c r="F23" i="1" s="1"/>
  <c r="D22" i="1"/>
  <c r="R22" i="1" s="1"/>
  <c r="D21" i="1"/>
  <c r="S21" i="1" s="1"/>
  <c r="D20" i="1"/>
  <c r="R20" i="1" s="1"/>
  <c r="D19" i="1"/>
  <c r="F19" i="1" s="1"/>
  <c r="D18" i="1"/>
  <c r="R18" i="1" s="1"/>
  <c r="D17" i="1"/>
  <c r="R17" i="1" s="1"/>
  <c r="D16" i="1"/>
  <c r="S16" i="1" s="1"/>
  <c r="D15" i="1"/>
  <c r="R15" i="1" s="1"/>
  <c r="D14" i="1"/>
  <c r="S14" i="1" s="1"/>
  <c r="D13" i="1"/>
  <c r="F13" i="1" s="1"/>
  <c r="D12" i="1"/>
  <c r="D11" i="1"/>
  <c r="F11" i="1" s="1"/>
  <c r="D10" i="1"/>
  <c r="F10" i="1" s="1"/>
  <c r="D9" i="1"/>
  <c r="S9" i="1" s="1"/>
  <c r="D8" i="1"/>
  <c r="I8" i="1" s="1"/>
  <c r="D7" i="1"/>
  <c r="D26" i="1"/>
  <c r="I7" i="1"/>
  <c r="L26" i="1"/>
  <c r="L25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F26" i="1"/>
  <c r="F25" i="1"/>
  <c r="F24" i="1"/>
  <c r="F21" i="1"/>
  <c r="F20" i="1"/>
  <c r="F14" i="1"/>
  <c r="F12" i="1"/>
  <c r="F9" i="1"/>
  <c r="E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G26" i="1"/>
  <c r="G25" i="1"/>
  <c r="G24" i="1"/>
  <c r="G22" i="1"/>
  <c r="G21" i="1"/>
  <c r="G20" i="1"/>
  <c r="G19" i="1"/>
  <c r="G18" i="1"/>
  <c r="G17" i="1"/>
  <c r="G15" i="1"/>
  <c r="G14" i="1"/>
  <c r="G13" i="1"/>
  <c r="G12" i="1"/>
  <c r="G11" i="1"/>
  <c r="G10" i="1"/>
  <c r="G9" i="1"/>
  <c r="G8" i="1"/>
  <c r="M7" i="1"/>
  <c r="J7" i="1"/>
  <c r="G7" i="1"/>
  <c r="C27" i="1"/>
  <c r="T27" i="1"/>
  <c r="R12" i="1"/>
  <c r="R9" i="1"/>
  <c r="S20" i="1"/>
  <c r="S12" i="1"/>
  <c r="L23" i="1" l="1"/>
  <c r="S23" i="1"/>
  <c r="O22" i="1"/>
  <c r="S22" i="1"/>
  <c r="F22" i="1"/>
  <c r="I9" i="1"/>
  <c r="R14" i="1"/>
  <c r="O13" i="1"/>
  <c r="R13" i="1"/>
  <c r="S13" i="1"/>
  <c r="O21" i="1"/>
  <c r="R21" i="1"/>
  <c r="O15" i="1"/>
  <c r="F15" i="1"/>
  <c r="S15" i="1"/>
  <c r="O17" i="1"/>
  <c r="S17" i="1"/>
  <c r="F17" i="1"/>
  <c r="R11" i="1"/>
  <c r="F16" i="1"/>
  <c r="R16" i="1"/>
  <c r="O8" i="1"/>
  <c r="R23" i="1"/>
  <c r="S10" i="1"/>
  <c r="I10" i="1"/>
  <c r="R10" i="1"/>
  <c r="S18" i="1"/>
  <c r="F18" i="1"/>
  <c r="S8" i="1"/>
  <c r="G27" i="1"/>
  <c r="L8" i="1"/>
  <c r="J27" i="1"/>
  <c r="M27" i="1"/>
  <c r="L7" i="1"/>
  <c r="R8" i="1"/>
  <c r="F8" i="1"/>
  <c r="S11" i="1"/>
  <c r="S19" i="1"/>
  <c r="R19" i="1"/>
  <c r="R7" i="1"/>
  <c r="S7" i="1"/>
  <c r="D27" i="1"/>
  <c r="I27" i="1" s="1"/>
  <c r="F7" i="1"/>
  <c r="L27" i="1" l="1"/>
  <c r="F27" i="1"/>
  <c r="S27" i="1"/>
  <c r="R27" i="1"/>
</calcChain>
</file>

<file path=xl/sharedStrings.xml><?xml version="1.0" encoding="utf-8"?>
<sst xmlns="http://schemas.openxmlformats.org/spreadsheetml/2006/main" count="48" uniqueCount="44">
  <si>
    <t>DISTRITO</t>
  </si>
  <si>
    <t>VOTANTES</t>
  </si>
  <si>
    <t>%  s/habil.</t>
  </si>
  <si>
    <t>% s/total</t>
  </si>
  <si>
    <t>habilitados</t>
  </si>
  <si>
    <t>TOTAL</t>
  </si>
  <si>
    <t>inhabilitados</t>
  </si>
  <si>
    <t>LISTA 1</t>
  </si>
  <si>
    <t>%LISTA 1</t>
  </si>
  <si>
    <t>LISTA 2</t>
  </si>
  <si>
    <t>%LISTA 2</t>
  </si>
  <si>
    <t>LISTA 3</t>
  </si>
  <si>
    <t>BLANCOS</t>
  </si>
  <si>
    <t>NULOS</t>
  </si>
  <si>
    <t>%LISTA 3</t>
  </si>
  <si>
    <t>% BLANCOS</t>
  </si>
  <si>
    <t>% NULOS</t>
  </si>
  <si>
    <t>DELEGADOS</t>
  </si>
  <si>
    <t>LUGAR</t>
  </si>
  <si>
    <t>OBERA TENIS CLUB</t>
  </si>
  <si>
    <t>COLEGIO NACIONAL AMADEO BONPLAND</t>
  </si>
  <si>
    <t>COOPERATIVA ELECTRICA LTDA.OBERA</t>
  </si>
  <si>
    <t>ESCUELA 822 -V. BARREYRO</t>
  </si>
  <si>
    <t xml:space="preserve">ESCUELA 288 </t>
  </si>
  <si>
    <t>ESCUELA 819-B° HULTGREN</t>
  </si>
  <si>
    <t>ESCUELA PROV.688 - CABALLERIZA</t>
  </si>
  <si>
    <t>ESCUELA 305 .</t>
  </si>
  <si>
    <t>ESCUELA 530 - CALLE UCRANIA</t>
  </si>
  <si>
    <t>CLUB PERSONAL CALO</t>
  </si>
  <si>
    <t>EX-ALUMNOS 185</t>
  </si>
  <si>
    <t>MUNICIPALIDAD DE ALBERDI</t>
  </si>
  <si>
    <t>MUNICIPALIDAD DE SAN MARTIN</t>
  </si>
  <si>
    <t>DELEGACION MUNICIPALIDAD PANAMBI-KM.8</t>
  </si>
  <si>
    <t>MUNICIPALIDAD DE LOS HELECHOS</t>
  </si>
  <si>
    <t>A.M-A-G - GUARANI</t>
  </si>
  <si>
    <t>MUNICIPALIDAD DE CAMPO RAMON</t>
  </si>
  <si>
    <t>MUNICIPALIDAD DE AMEGHINO</t>
  </si>
  <si>
    <t>MUNICIPALIDAD DE MARTIRES</t>
  </si>
  <si>
    <t>MUNICPALIDAD DE ALVEAR</t>
  </si>
  <si>
    <t>ELECCIONES DISTRITALES 2.025</t>
  </si>
  <si>
    <t>LISTA GRIS</t>
  </si>
  <si>
    <t>LISTA ROSA</t>
  </si>
  <si>
    <t>OTROS</t>
  </si>
  <si>
    <t>PORCENTAJE DE VOTANTES ASAMBLEA DISTRITO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</si>
</sst>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2" fontId="0" fillId="0" borderId="1" xfId="0" applyNumberFormat="1" applyBorder="1" applyAlignment="1">
      <alignment horizontal="center"/>
    </xf>
    <xf numFmtId="2" fontId="0" fillId="2" borderId="1" xfId="0" applyNumberFormat="1" applyFill="1" applyBorder="1"/>
    <xf numFmtId="1" fontId="4" fillId="2" borderId="1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2" borderId="3" xfId="0" applyFont="1" applyFill="1" applyBorder="1"/>
    <xf numFmtId="2" fontId="0" fillId="2" borderId="2" xfId="0" applyNumberFormat="1" applyFill="1" applyBorder="1"/>
    <xf numFmtId="1" fontId="4" fillId="2" borderId="4" xfId="0" applyNumberFormat="1" applyFont="1" applyFill="1" applyBorder="1"/>
    <xf numFmtId="0" fontId="3" fillId="2" borderId="5" xfId="0" applyFont="1" applyFill="1" applyBorder="1"/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2" fontId="0" fillId="3" borderId="1" xfId="0" applyNumberFormat="1" applyFill="1" applyBorder="1"/>
    <xf numFmtId="1" fontId="4" fillId="3" borderId="1" xfId="0" applyNumberFormat="1" applyFont="1" applyFill="1" applyBorder="1"/>
    <xf numFmtId="1" fontId="4" fillId="3" borderId="4" xfId="0" applyNumberFormat="1" applyFont="1" applyFill="1" applyBorder="1"/>
    <xf numFmtId="0" fontId="1" fillId="3" borderId="1" xfId="0" applyFont="1" applyFill="1" applyBorder="1"/>
    <xf numFmtId="2" fontId="0" fillId="3" borderId="2" xfId="0" applyNumberFormat="1" applyFill="1" applyBorder="1"/>
    <xf numFmtId="0" fontId="3" fillId="3" borderId="5" xfId="0" applyFont="1" applyFill="1" applyBorder="1"/>
    <xf numFmtId="0" fontId="0" fillId="4" borderId="0" xfId="0" applyFill="1"/>
    <xf numFmtId="0" fontId="1" fillId="3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2" fontId="0" fillId="4" borderId="1" xfId="0" applyNumberFormat="1" applyFill="1" applyBorder="1"/>
    <xf numFmtId="0" fontId="1" fillId="4" borderId="1" xfId="0" applyFont="1" applyFill="1" applyBorder="1"/>
    <xf numFmtId="0" fontId="3" fillId="4" borderId="5" xfId="0" applyFont="1" applyFill="1" applyBorder="1"/>
    <xf numFmtId="0" fontId="0" fillId="4" borderId="1" xfId="0" applyFill="1" applyBorder="1" applyProtection="1">
      <protection locked="0"/>
    </xf>
    <xf numFmtId="1" fontId="4" fillId="4" borderId="1" xfId="0" applyNumberFormat="1" applyFont="1" applyFill="1" applyBorder="1"/>
    <xf numFmtId="1" fontId="4" fillId="4" borderId="4" xfId="0" applyNumberFormat="1" applyFont="1" applyFill="1" applyBorder="1"/>
    <xf numFmtId="0" fontId="1" fillId="4" borderId="3" xfId="0" applyFont="1" applyFill="1" applyBorder="1"/>
    <xf numFmtId="0" fontId="0" fillId="4" borderId="2" xfId="0" applyFill="1" applyBorder="1"/>
    <xf numFmtId="0" fontId="6" fillId="4" borderId="5" xfId="0" applyFont="1" applyFill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topLeftCell="A4" zoomScale="70" zoomScaleNormal="70" workbookViewId="0">
      <selection activeCell="C17" sqref="C17"/>
    </sheetView>
  </sheetViews>
  <sheetFormatPr baseColWidth="10" defaultRowHeight="15" x14ac:dyDescent="0.25"/>
  <cols>
    <col min="1" max="1" width="15.140625" customWidth="1"/>
    <col min="2" max="2" width="41.42578125" customWidth="1"/>
    <col min="3" max="13" width="15.140625" customWidth="1"/>
    <col min="14" max="14" width="12.140625" customWidth="1"/>
    <col min="15" max="15" width="13" customWidth="1"/>
    <col min="16" max="21" width="15.140625" customWidth="1"/>
  </cols>
  <sheetData>
    <row r="1" spans="1:21" x14ac:dyDescent="0.25">
      <c r="K1" t="s">
        <v>11</v>
      </c>
    </row>
    <row r="2" spans="1:21" ht="23.25" x14ac:dyDescent="0.35">
      <c r="A2" s="37" t="s">
        <v>39</v>
      </c>
      <c r="B2" s="37"/>
      <c r="C2" s="37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spans="1:21" ht="23.25" x14ac:dyDescent="0.35">
      <c r="A3" s="2"/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24" thickBot="1" x14ac:dyDescent="0.4">
      <c r="A4" s="2"/>
      <c r="B4" s="2"/>
      <c r="C4" s="2"/>
      <c r="D4" s="37" t="s">
        <v>43</v>
      </c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8"/>
      <c r="S4" s="38"/>
      <c r="T4" s="38"/>
      <c r="U4" s="3"/>
    </row>
    <row r="5" spans="1:21" ht="15.75" thickBot="1" x14ac:dyDescent="0.3">
      <c r="E5" s="39" t="s">
        <v>41</v>
      </c>
      <c r="F5" s="40"/>
      <c r="G5" s="41"/>
      <c r="H5" s="42" t="s">
        <v>40</v>
      </c>
      <c r="I5" s="43"/>
      <c r="J5" s="44"/>
      <c r="K5" s="42" t="s">
        <v>42</v>
      </c>
      <c r="L5" s="43"/>
      <c r="M5" s="44"/>
    </row>
    <row r="6" spans="1:21" x14ac:dyDescent="0.25">
      <c r="A6" s="4" t="s">
        <v>0</v>
      </c>
      <c r="B6" s="4" t="s">
        <v>18</v>
      </c>
      <c r="C6" s="4" t="s">
        <v>17</v>
      </c>
      <c r="D6" s="4" t="s">
        <v>1</v>
      </c>
      <c r="E6" s="25" t="s">
        <v>7</v>
      </c>
      <c r="F6" s="25" t="s">
        <v>8</v>
      </c>
      <c r="G6" s="25" t="s">
        <v>17</v>
      </c>
      <c r="H6" s="26" t="s">
        <v>9</v>
      </c>
      <c r="I6" s="26" t="s">
        <v>10</v>
      </c>
      <c r="J6" s="26" t="s">
        <v>17</v>
      </c>
      <c r="K6" s="27" t="s">
        <v>11</v>
      </c>
      <c r="L6" s="27" t="s">
        <v>14</v>
      </c>
      <c r="M6" s="27" t="s">
        <v>17</v>
      </c>
      <c r="N6" s="5" t="s">
        <v>12</v>
      </c>
      <c r="O6" s="4" t="s">
        <v>15</v>
      </c>
      <c r="P6" s="4" t="s">
        <v>13</v>
      </c>
      <c r="Q6" s="4" t="s">
        <v>16</v>
      </c>
      <c r="R6" s="4" t="s">
        <v>2</v>
      </c>
      <c r="S6" s="4" t="s">
        <v>3</v>
      </c>
      <c r="T6" s="4" t="s">
        <v>4</v>
      </c>
      <c r="U6" s="4" t="s">
        <v>6</v>
      </c>
    </row>
    <row r="7" spans="1:21" ht="18.75" x14ac:dyDescent="0.3">
      <c r="A7" s="5">
        <v>1</v>
      </c>
      <c r="B7" s="5" t="s">
        <v>19</v>
      </c>
      <c r="C7" s="5">
        <v>14</v>
      </c>
      <c r="D7" s="1">
        <f t="shared" ref="D7:D26" si="0">+E7+H7+K7+N7+P7</f>
        <v>186</v>
      </c>
      <c r="E7" s="17">
        <v>126</v>
      </c>
      <c r="F7" s="18">
        <f>IF(E7&gt;0,E7*100/D7,"")</f>
        <v>67.741935483870961</v>
      </c>
      <c r="G7" s="19">
        <f>IF(AND(E7&gt;H7,E7&gt;K7),C7,"")</f>
        <v>14</v>
      </c>
      <c r="H7" s="15">
        <v>60</v>
      </c>
      <c r="I7" s="8">
        <f>IF(H7&gt;0,H7*100/D7,"")</f>
        <v>32.258064516129032</v>
      </c>
      <c r="J7" s="9" t="str">
        <f>IF(AND(H7&gt;E7,H7&gt;K7),C7,"")</f>
        <v/>
      </c>
      <c r="K7" s="31">
        <v>0</v>
      </c>
      <c r="L7" s="28" t="str">
        <f>IF(K7&gt;0,K7*100/D7,"")</f>
        <v/>
      </c>
      <c r="M7" s="32" t="str">
        <f>IF(AND(K7&gt;H7,K7&gt;E7),C7,"")</f>
        <v/>
      </c>
      <c r="N7" s="16"/>
      <c r="O7" s="28" t="str">
        <f t="shared" ref="O7:O9" si="1">IF(N7&gt;0,N7*100/D7,"")</f>
        <v/>
      </c>
      <c r="P7" s="16"/>
      <c r="Q7" s="1"/>
      <c r="R7" s="7">
        <f>+D7*100/T7</f>
        <v>10.214168039538714</v>
      </c>
      <c r="S7" s="7">
        <f>D7*100/(T7+U7)</f>
        <v>8.8529271775345073</v>
      </c>
      <c r="T7" s="1">
        <v>1821</v>
      </c>
      <c r="U7" s="1">
        <v>280</v>
      </c>
    </row>
    <row r="8" spans="1:21" ht="18.75" x14ac:dyDescent="0.3">
      <c r="A8" s="5">
        <v>2</v>
      </c>
      <c r="B8" s="5" t="s">
        <v>20</v>
      </c>
      <c r="C8" s="5">
        <v>20</v>
      </c>
      <c r="D8" s="1">
        <f t="shared" si="0"/>
        <v>273</v>
      </c>
      <c r="E8" s="17">
        <v>183</v>
      </c>
      <c r="F8" s="18">
        <f t="shared" ref="F8:F26" si="2">IF(E8&gt;0,E8*100/D8,"")</f>
        <v>67.032967032967036</v>
      </c>
      <c r="G8" s="19">
        <f t="shared" ref="G8:G26" si="3">IF(AND(E8&gt;H8,E8&gt;K8),C8,"")</f>
        <v>20</v>
      </c>
      <c r="H8" s="15">
        <v>88</v>
      </c>
      <c r="I8" s="8">
        <f t="shared" ref="I8:I26" si="4">IF(H8&gt;0,H8*100/D8,"")</f>
        <v>32.234432234432234</v>
      </c>
      <c r="J8" s="9" t="str">
        <f t="shared" ref="J8:J26" si="5">IF(AND(H8&gt;E8,H8&gt;K8),C8,"")</f>
        <v/>
      </c>
      <c r="K8" s="31">
        <v>0</v>
      </c>
      <c r="L8" s="28" t="str">
        <f t="shared" ref="L8:L26" si="6">IF(K8&gt;0,K8*100/D8,"")</f>
        <v/>
      </c>
      <c r="M8" s="32" t="str">
        <f t="shared" ref="M8:M26" si="7">IF(AND(K8&gt;H8,K8&gt;E8),C8,"")</f>
        <v/>
      </c>
      <c r="N8" s="16">
        <v>2</v>
      </c>
      <c r="O8" s="28">
        <f t="shared" si="1"/>
        <v>0.73260073260073255</v>
      </c>
      <c r="P8" s="16"/>
      <c r="Q8" s="1"/>
      <c r="R8" s="7">
        <f t="shared" ref="R8:R27" si="8">+D8*100/T8</f>
        <v>10.906911705952856</v>
      </c>
      <c r="S8" s="7">
        <f t="shared" ref="S8:S27" si="9">D8*100/(T8+U8)</f>
        <v>9.0307641415812103</v>
      </c>
      <c r="T8" s="1">
        <v>2503</v>
      </c>
      <c r="U8" s="1">
        <v>520</v>
      </c>
    </row>
    <row r="9" spans="1:21" ht="18.75" x14ac:dyDescent="0.3">
      <c r="A9" s="5">
        <v>3</v>
      </c>
      <c r="B9" s="5" t="s">
        <v>21</v>
      </c>
      <c r="C9" s="5">
        <v>19</v>
      </c>
      <c r="D9" s="1">
        <f t="shared" si="0"/>
        <v>206</v>
      </c>
      <c r="E9" s="17">
        <v>139</v>
      </c>
      <c r="F9" s="18">
        <f t="shared" si="2"/>
        <v>67.475728155339809</v>
      </c>
      <c r="G9" s="19">
        <f t="shared" si="3"/>
        <v>19</v>
      </c>
      <c r="H9" s="15">
        <v>67</v>
      </c>
      <c r="I9" s="8">
        <f t="shared" si="4"/>
        <v>32.524271844660191</v>
      </c>
      <c r="J9" s="9" t="str">
        <f t="shared" si="5"/>
        <v/>
      </c>
      <c r="K9" s="31">
        <v>0</v>
      </c>
      <c r="L9" s="28" t="str">
        <f t="shared" si="6"/>
        <v/>
      </c>
      <c r="M9" s="32" t="str">
        <f t="shared" si="7"/>
        <v/>
      </c>
      <c r="N9" s="16"/>
      <c r="O9" s="28" t="str">
        <f t="shared" si="1"/>
        <v/>
      </c>
      <c r="P9" s="16"/>
      <c r="Q9" s="1"/>
      <c r="R9" s="7">
        <f t="shared" si="8"/>
        <v>8.4150326797385624</v>
      </c>
      <c r="S9" s="7">
        <f t="shared" si="9"/>
        <v>7.2817249911629549</v>
      </c>
      <c r="T9" s="1">
        <v>2448</v>
      </c>
      <c r="U9" s="1">
        <v>381</v>
      </c>
    </row>
    <row r="10" spans="1:21" ht="18.75" x14ac:dyDescent="0.3">
      <c r="A10" s="5">
        <v>4</v>
      </c>
      <c r="B10" s="5" t="s">
        <v>22</v>
      </c>
      <c r="C10" s="5">
        <v>9</v>
      </c>
      <c r="D10" s="1">
        <f t="shared" si="0"/>
        <v>132</v>
      </c>
      <c r="E10" s="17">
        <v>97</v>
      </c>
      <c r="F10" s="18">
        <f t="shared" si="2"/>
        <v>73.484848484848484</v>
      </c>
      <c r="G10" s="19">
        <f t="shared" si="3"/>
        <v>9</v>
      </c>
      <c r="H10" s="15">
        <v>34</v>
      </c>
      <c r="I10" s="8">
        <f t="shared" si="4"/>
        <v>25.757575757575758</v>
      </c>
      <c r="J10" s="9" t="str">
        <f t="shared" si="5"/>
        <v/>
      </c>
      <c r="K10" s="31"/>
      <c r="L10" s="28" t="str">
        <f t="shared" si="6"/>
        <v/>
      </c>
      <c r="M10" s="32" t="str">
        <f t="shared" si="7"/>
        <v/>
      </c>
      <c r="N10" s="16">
        <v>1</v>
      </c>
      <c r="O10" s="28">
        <f>IF(N10&gt;0,N10*100/D10,"")</f>
        <v>0.75757575757575757</v>
      </c>
      <c r="P10" s="16"/>
      <c r="Q10" s="1"/>
      <c r="R10" s="7">
        <f t="shared" si="8"/>
        <v>11.458333333333334</v>
      </c>
      <c r="S10" s="7">
        <f t="shared" si="9"/>
        <v>9.3418259023354562</v>
      </c>
      <c r="T10" s="1">
        <v>1152</v>
      </c>
      <c r="U10" s="1">
        <v>261</v>
      </c>
    </row>
    <row r="11" spans="1:21" ht="18.75" x14ac:dyDescent="0.3">
      <c r="A11" s="5">
        <v>5</v>
      </c>
      <c r="B11" s="5" t="s">
        <v>23</v>
      </c>
      <c r="C11" s="5">
        <v>20</v>
      </c>
      <c r="D11" s="1">
        <f t="shared" si="0"/>
        <v>206</v>
      </c>
      <c r="E11" s="17">
        <v>121</v>
      </c>
      <c r="F11" s="18">
        <f t="shared" si="2"/>
        <v>58.737864077669904</v>
      </c>
      <c r="G11" s="19">
        <f t="shared" si="3"/>
        <v>20</v>
      </c>
      <c r="H11" s="15">
        <v>85</v>
      </c>
      <c r="I11" s="8">
        <f t="shared" si="4"/>
        <v>41.262135922330096</v>
      </c>
      <c r="J11" s="9" t="str">
        <f t="shared" si="5"/>
        <v/>
      </c>
      <c r="K11" s="31"/>
      <c r="L11" s="28" t="str">
        <f t="shared" si="6"/>
        <v/>
      </c>
      <c r="M11" s="32" t="str">
        <f t="shared" si="7"/>
        <v/>
      </c>
      <c r="N11" s="16"/>
      <c r="O11" s="28" t="str">
        <f t="shared" ref="O11:O26" si="10">IF(N11&gt;0,N11*100/D11,"")</f>
        <v/>
      </c>
      <c r="P11" s="16"/>
      <c r="Q11" s="1"/>
      <c r="R11" s="7">
        <f t="shared" si="8"/>
        <v>8.6518269634607314</v>
      </c>
      <c r="S11" s="7">
        <f t="shared" si="9"/>
        <v>6.9477234401349071</v>
      </c>
      <c r="T11" s="1">
        <v>2381</v>
      </c>
      <c r="U11" s="1">
        <v>584</v>
      </c>
    </row>
    <row r="12" spans="1:21" ht="18.75" x14ac:dyDescent="0.3">
      <c r="A12" s="5">
        <v>6</v>
      </c>
      <c r="B12" s="5" t="s">
        <v>24</v>
      </c>
      <c r="C12" s="5">
        <v>18</v>
      </c>
      <c r="D12" s="1">
        <f t="shared" si="0"/>
        <v>220</v>
      </c>
      <c r="E12" s="17">
        <v>172</v>
      </c>
      <c r="F12" s="18">
        <f t="shared" si="2"/>
        <v>78.181818181818187</v>
      </c>
      <c r="G12" s="19">
        <f t="shared" si="3"/>
        <v>18</v>
      </c>
      <c r="H12" s="15">
        <v>47</v>
      </c>
      <c r="I12" s="8">
        <f t="shared" si="4"/>
        <v>21.363636363636363</v>
      </c>
      <c r="J12" s="9" t="str">
        <f t="shared" si="5"/>
        <v/>
      </c>
      <c r="K12" s="31"/>
      <c r="L12" s="28" t="str">
        <f t="shared" si="6"/>
        <v/>
      </c>
      <c r="M12" s="32" t="str">
        <f t="shared" si="7"/>
        <v/>
      </c>
      <c r="N12" s="16">
        <v>1</v>
      </c>
      <c r="O12" s="28">
        <f t="shared" si="10"/>
        <v>0.45454545454545453</v>
      </c>
      <c r="P12" s="16"/>
      <c r="Q12" s="1"/>
      <c r="R12" s="7">
        <f t="shared" si="8"/>
        <v>10.531354715174725</v>
      </c>
      <c r="S12" s="7">
        <f t="shared" si="9"/>
        <v>8.1723625557206532</v>
      </c>
      <c r="T12" s="1">
        <v>2089</v>
      </c>
      <c r="U12" s="1">
        <v>603</v>
      </c>
    </row>
    <row r="13" spans="1:21" ht="18.75" x14ac:dyDescent="0.3">
      <c r="A13" s="5">
        <v>7</v>
      </c>
      <c r="B13" s="5" t="s">
        <v>25</v>
      </c>
      <c r="C13" s="5">
        <v>13</v>
      </c>
      <c r="D13" s="1">
        <f t="shared" si="0"/>
        <v>153</v>
      </c>
      <c r="E13" s="17">
        <v>111</v>
      </c>
      <c r="F13" s="18">
        <f t="shared" si="2"/>
        <v>72.549019607843135</v>
      </c>
      <c r="G13" s="19">
        <f t="shared" si="3"/>
        <v>13</v>
      </c>
      <c r="H13" s="15">
        <v>40</v>
      </c>
      <c r="I13" s="8">
        <f t="shared" si="4"/>
        <v>26.143790849673202</v>
      </c>
      <c r="J13" s="9" t="str">
        <f t="shared" si="5"/>
        <v/>
      </c>
      <c r="K13" s="31"/>
      <c r="L13" s="28" t="str">
        <f t="shared" si="6"/>
        <v/>
      </c>
      <c r="M13" s="32" t="str">
        <f t="shared" si="7"/>
        <v/>
      </c>
      <c r="N13" s="16">
        <v>2</v>
      </c>
      <c r="O13" s="28">
        <f t="shared" si="10"/>
        <v>1.3071895424836601</v>
      </c>
      <c r="P13" s="16"/>
      <c r="Q13" s="1"/>
      <c r="R13" s="7">
        <f t="shared" si="8"/>
        <v>10.789844851904091</v>
      </c>
      <c r="S13" s="7">
        <f t="shared" si="9"/>
        <v>7.9937304075235112</v>
      </c>
      <c r="T13" s="1">
        <v>1418</v>
      </c>
      <c r="U13" s="1">
        <v>496</v>
      </c>
    </row>
    <row r="14" spans="1:21" ht="18.75" x14ac:dyDescent="0.3">
      <c r="A14" s="5">
        <v>8</v>
      </c>
      <c r="B14" s="5" t="s">
        <v>26</v>
      </c>
      <c r="C14" s="5">
        <v>16</v>
      </c>
      <c r="D14" s="1">
        <f t="shared" si="0"/>
        <v>209</v>
      </c>
      <c r="E14" s="17">
        <v>153</v>
      </c>
      <c r="F14" s="18">
        <f t="shared" si="2"/>
        <v>73.205741626794264</v>
      </c>
      <c r="G14" s="19">
        <f t="shared" si="3"/>
        <v>16</v>
      </c>
      <c r="H14" s="15">
        <v>56</v>
      </c>
      <c r="I14" s="8">
        <f t="shared" si="4"/>
        <v>26.794258373205743</v>
      </c>
      <c r="J14" s="9" t="str">
        <f t="shared" si="5"/>
        <v/>
      </c>
      <c r="K14" s="31"/>
      <c r="L14" s="28" t="str">
        <f t="shared" si="6"/>
        <v/>
      </c>
      <c r="M14" s="32" t="str">
        <f t="shared" si="7"/>
        <v/>
      </c>
      <c r="N14" s="16"/>
      <c r="O14" s="28" t="str">
        <f t="shared" si="10"/>
        <v/>
      </c>
      <c r="P14" s="16"/>
      <c r="Q14" s="1"/>
      <c r="R14" s="7">
        <f t="shared" si="8"/>
        <v>10.346534653465346</v>
      </c>
      <c r="S14" s="7">
        <f t="shared" si="9"/>
        <v>8.826013513513514</v>
      </c>
      <c r="T14" s="1">
        <v>2020</v>
      </c>
      <c r="U14" s="1">
        <v>348</v>
      </c>
    </row>
    <row r="15" spans="1:21" ht="18.75" x14ac:dyDescent="0.3">
      <c r="A15" s="5">
        <v>9</v>
      </c>
      <c r="B15" s="5" t="s">
        <v>27</v>
      </c>
      <c r="C15" s="5">
        <v>18</v>
      </c>
      <c r="D15" s="1">
        <f t="shared" si="0"/>
        <v>302</v>
      </c>
      <c r="E15" s="17">
        <v>228</v>
      </c>
      <c r="F15" s="18">
        <f t="shared" si="2"/>
        <v>75.496688741721854</v>
      </c>
      <c r="G15" s="19">
        <f t="shared" si="3"/>
        <v>18</v>
      </c>
      <c r="H15" s="15">
        <v>70</v>
      </c>
      <c r="I15" s="8">
        <f t="shared" si="4"/>
        <v>23.178807947019866</v>
      </c>
      <c r="J15" s="9" t="str">
        <f t="shared" si="5"/>
        <v/>
      </c>
      <c r="K15" s="31"/>
      <c r="L15" s="28" t="str">
        <f t="shared" si="6"/>
        <v/>
      </c>
      <c r="M15" s="32" t="str">
        <f t="shared" si="7"/>
        <v/>
      </c>
      <c r="N15" s="16">
        <v>4</v>
      </c>
      <c r="O15" s="28">
        <f t="shared" si="10"/>
        <v>1.3245033112582782</v>
      </c>
      <c r="P15" s="16"/>
      <c r="Q15" s="1"/>
      <c r="R15" s="7">
        <f t="shared" si="8"/>
        <v>13.752276867030965</v>
      </c>
      <c r="S15" s="7">
        <f t="shared" si="9"/>
        <v>11.430734292202876</v>
      </c>
      <c r="T15" s="1">
        <v>2196</v>
      </c>
      <c r="U15" s="1">
        <v>446</v>
      </c>
    </row>
    <row r="16" spans="1:21" ht="18.75" x14ac:dyDescent="0.3">
      <c r="A16" s="5">
        <v>10</v>
      </c>
      <c r="B16" s="5" t="s">
        <v>28</v>
      </c>
      <c r="C16" s="5">
        <v>21</v>
      </c>
      <c r="D16" s="1">
        <f t="shared" si="0"/>
        <v>257</v>
      </c>
      <c r="E16" s="17">
        <v>186</v>
      </c>
      <c r="F16" s="18">
        <f t="shared" si="2"/>
        <v>72.373540856031127</v>
      </c>
      <c r="G16" s="19">
        <v>21</v>
      </c>
      <c r="H16" s="15">
        <v>71</v>
      </c>
      <c r="I16" s="8">
        <f t="shared" si="4"/>
        <v>27.626459143968873</v>
      </c>
      <c r="J16" s="9" t="str">
        <f t="shared" si="5"/>
        <v/>
      </c>
      <c r="K16" s="31"/>
      <c r="L16" s="28" t="str">
        <f t="shared" si="6"/>
        <v/>
      </c>
      <c r="M16" s="32" t="str">
        <f t="shared" si="7"/>
        <v/>
      </c>
      <c r="N16" s="16"/>
      <c r="O16" s="28" t="str">
        <f t="shared" si="10"/>
        <v/>
      </c>
      <c r="P16" s="16"/>
      <c r="Q16" s="1"/>
      <c r="R16" s="7">
        <f t="shared" si="8"/>
        <v>10.637417218543046</v>
      </c>
      <c r="S16" s="7">
        <f t="shared" si="9"/>
        <v>8.2716446733183133</v>
      </c>
      <c r="T16" s="1">
        <v>2416</v>
      </c>
      <c r="U16" s="1">
        <v>691</v>
      </c>
    </row>
    <row r="17" spans="1:21" ht="18.75" x14ac:dyDescent="0.3">
      <c r="A17" s="5">
        <v>11</v>
      </c>
      <c r="B17" s="5" t="s">
        <v>29</v>
      </c>
      <c r="C17" s="5">
        <v>20</v>
      </c>
      <c r="D17" s="1">
        <f t="shared" si="0"/>
        <v>286</v>
      </c>
      <c r="E17" s="17">
        <v>253</v>
      </c>
      <c r="F17" s="18">
        <f t="shared" si="2"/>
        <v>88.461538461538467</v>
      </c>
      <c r="G17" s="19">
        <f t="shared" si="3"/>
        <v>20</v>
      </c>
      <c r="H17" s="15">
        <v>30</v>
      </c>
      <c r="I17" s="8">
        <f t="shared" si="4"/>
        <v>10.48951048951049</v>
      </c>
      <c r="J17" s="9" t="str">
        <f t="shared" si="5"/>
        <v/>
      </c>
      <c r="K17" s="31"/>
      <c r="L17" s="28" t="str">
        <f t="shared" si="6"/>
        <v/>
      </c>
      <c r="M17" s="32" t="str">
        <f t="shared" si="7"/>
        <v/>
      </c>
      <c r="N17" s="16">
        <v>3</v>
      </c>
      <c r="O17" s="28">
        <f t="shared" si="10"/>
        <v>1.048951048951049</v>
      </c>
      <c r="P17" s="16"/>
      <c r="Q17" s="1"/>
      <c r="R17" s="7">
        <f t="shared" si="8"/>
        <v>13.320912901723334</v>
      </c>
      <c r="S17" s="7">
        <f t="shared" si="9"/>
        <v>9.5620193915078566</v>
      </c>
      <c r="T17" s="1">
        <v>2147</v>
      </c>
      <c r="U17" s="1">
        <v>844</v>
      </c>
    </row>
    <row r="18" spans="1:21" ht="18.75" x14ac:dyDescent="0.3">
      <c r="A18" s="5">
        <v>12</v>
      </c>
      <c r="B18" s="5" t="s">
        <v>30</v>
      </c>
      <c r="C18" s="5">
        <v>6</v>
      </c>
      <c r="D18" s="1">
        <f t="shared" si="0"/>
        <v>35</v>
      </c>
      <c r="E18" s="17">
        <v>35</v>
      </c>
      <c r="F18" s="18">
        <f t="shared" si="2"/>
        <v>100</v>
      </c>
      <c r="G18" s="19">
        <f t="shared" si="3"/>
        <v>6</v>
      </c>
      <c r="H18" s="15"/>
      <c r="I18" s="8" t="str">
        <f t="shared" si="4"/>
        <v/>
      </c>
      <c r="J18" s="9" t="str">
        <f t="shared" si="5"/>
        <v/>
      </c>
      <c r="K18" s="31"/>
      <c r="L18" s="28" t="str">
        <f t="shared" si="6"/>
        <v/>
      </c>
      <c r="M18" s="32" t="str">
        <f t="shared" si="7"/>
        <v/>
      </c>
      <c r="N18" s="16"/>
      <c r="O18" s="28" t="str">
        <f t="shared" si="10"/>
        <v/>
      </c>
      <c r="P18" s="16"/>
      <c r="Q18" s="1"/>
      <c r="R18" s="7">
        <f t="shared" si="8"/>
        <v>4.1469194312796205</v>
      </c>
      <c r="S18" s="7">
        <f t="shared" si="9"/>
        <v>3.6344755970924196</v>
      </c>
      <c r="T18" s="1">
        <v>844</v>
      </c>
      <c r="U18" s="1">
        <v>119</v>
      </c>
    </row>
    <row r="19" spans="1:21" ht="18.75" x14ac:dyDescent="0.3">
      <c r="A19" s="5">
        <v>13</v>
      </c>
      <c r="B19" s="5" t="s">
        <v>31</v>
      </c>
      <c r="C19" s="5">
        <v>4</v>
      </c>
      <c r="D19" s="1">
        <f t="shared" si="0"/>
        <v>27</v>
      </c>
      <c r="E19" s="17">
        <v>27</v>
      </c>
      <c r="F19" s="18">
        <f t="shared" si="2"/>
        <v>100</v>
      </c>
      <c r="G19" s="19">
        <f t="shared" si="3"/>
        <v>4</v>
      </c>
      <c r="H19" s="15"/>
      <c r="I19" s="8" t="str">
        <f t="shared" si="4"/>
        <v/>
      </c>
      <c r="J19" s="9" t="str">
        <f t="shared" si="5"/>
        <v/>
      </c>
      <c r="K19" s="31"/>
      <c r="L19" s="28" t="str">
        <f t="shared" si="6"/>
        <v/>
      </c>
      <c r="M19" s="32" t="str">
        <f t="shared" si="7"/>
        <v/>
      </c>
      <c r="N19" s="16">
        <v>0</v>
      </c>
      <c r="O19" s="28" t="str">
        <f t="shared" si="10"/>
        <v/>
      </c>
      <c r="P19" s="16"/>
      <c r="Q19" s="1"/>
      <c r="R19" s="7">
        <f t="shared" si="8"/>
        <v>5.1330798479087454</v>
      </c>
      <c r="S19" s="7">
        <f t="shared" si="9"/>
        <v>4.0059347181008906</v>
      </c>
      <c r="T19" s="1">
        <v>526</v>
      </c>
      <c r="U19" s="1">
        <v>148</v>
      </c>
    </row>
    <row r="20" spans="1:21" ht="18.75" x14ac:dyDescent="0.3">
      <c r="A20" s="5">
        <v>14</v>
      </c>
      <c r="B20" s="5" t="s">
        <v>32</v>
      </c>
      <c r="C20" s="5">
        <v>13</v>
      </c>
      <c r="D20" s="1">
        <f t="shared" si="0"/>
        <v>67</v>
      </c>
      <c r="E20" s="17">
        <v>67</v>
      </c>
      <c r="F20" s="18">
        <f t="shared" si="2"/>
        <v>100</v>
      </c>
      <c r="G20" s="19">
        <f t="shared" si="3"/>
        <v>13</v>
      </c>
      <c r="H20" s="15"/>
      <c r="I20" s="8" t="str">
        <f t="shared" si="4"/>
        <v/>
      </c>
      <c r="J20" s="9" t="str">
        <f t="shared" si="5"/>
        <v/>
      </c>
      <c r="K20" s="31"/>
      <c r="L20" s="28" t="str">
        <f t="shared" si="6"/>
        <v/>
      </c>
      <c r="M20" s="32" t="str">
        <f t="shared" si="7"/>
        <v/>
      </c>
      <c r="N20" s="16"/>
      <c r="O20" s="28" t="str">
        <f t="shared" si="10"/>
        <v/>
      </c>
      <c r="P20" s="16"/>
      <c r="Q20" s="1"/>
      <c r="R20" s="7">
        <f t="shared" si="8"/>
        <v>4.0953545232273836</v>
      </c>
      <c r="S20" s="7">
        <f t="shared" si="9"/>
        <v>3.3838383838383836</v>
      </c>
      <c r="T20" s="1">
        <v>1636</v>
      </c>
      <c r="U20" s="1">
        <v>344</v>
      </c>
    </row>
    <row r="21" spans="1:21" ht="18.75" x14ac:dyDescent="0.3">
      <c r="A21" s="5">
        <v>15</v>
      </c>
      <c r="B21" s="5" t="s">
        <v>33</v>
      </c>
      <c r="C21" s="5">
        <v>6</v>
      </c>
      <c r="D21" s="1">
        <f t="shared" si="0"/>
        <v>27</v>
      </c>
      <c r="E21" s="17">
        <v>24</v>
      </c>
      <c r="F21" s="18">
        <f t="shared" si="2"/>
        <v>88.888888888888886</v>
      </c>
      <c r="G21" s="19">
        <f t="shared" si="3"/>
        <v>6</v>
      </c>
      <c r="H21" s="15"/>
      <c r="I21" s="8" t="str">
        <f t="shared" si="4"/>
        <v/>
      </c>
      <c r="J21" s="9" t="str">
        <f t="shared" si="5"/>
        <v/>
      </c>
      <c r="K21" s="31"/>
      <c r="L21" s="28" t="str">
        <f t="shared" si="6"/>
        <v/>
      </c>
      <c r="M21" s="32" t="str">
        <f t="shared" si="7"/>
        <v/>
      </c>
      <c r="N21" s="16">
        <v>3</v>
      </c>
      <c r="O21" s="28">
        <f t="shared" si="10"/>
        <v>11.111111111111111</v>
      </c>
      <c r="P21" s="16"/>
      <c r="Q21" s="1"/>
      <c r="R21" s="7">
        <f t="shared" si="8"/>
        <v>3.8189533239038189</v>
      </c>
      <c r="S21" s="7">
        <f t="shared" si="9"/>
        <v>3.096330275229358</v>
      </c>
      <c r="T21" s="1">
        <v>707</v>
      </c>
      <c r="U21" s="1">
        <v>165</v>
      </c>
    </row>
    <row r="22" spans="1:21" ht="18.75" x14ac:dyDescent="0.3">
      <c r="A22" s="5">
        <v>16</v>
      </c>
      <c r="B22" s="5" t="s">
        <v>34</v>
      </c>
      <c r="C22" s="5">
        <v>10</v>
      </c>
      <c r="D22" s="1">
        <f t="shared" si="0"/>
        <v>60</v>
      </c>
      <c r="E22" s="17">
        <v>54</v>
      </c>
      <c r="F22" s="18">
        <f t="shared" si="2"/>
        <v>90</v>
      </c>
      <c r="G22" s="19">
        <f t="shared" si="3"/>
        <v>10</v>
      </c>
      <c r="H22" s="15"/>
      <c r="I22" s="8" t="str">
        <f t="shared" si="4"/>
        <v/>
      </c>
      <c r="J22" s="9" t="str">
        <f t="shared" si="5"/>
        <v/>
      </c>
      <c r="K22" s="31"/>
      <c r="L22" s="28" t="str">
        <f t="shared" si="6"/>
        <v/>
      </c>
      <c r="M22" s="32" t="str">
        <f t="shared" si="7"/>
        <v/>
      </c>
      <c r="N22" s="16">
        <v>6</v>
      </c>
      <c r="O22" s="28">
        <f t="shared" si="10"/>
        <v>10</v>
      </c>
      <c r="P22" s="16"/>
      <c r="Q22" s="1"/>
      <c r="R22" s="7">
        <f t="shared" si="8"/>
        <v>4.9140049140049138</v>
      </c>
      <c r="S22" s="7">
        <f t="shared" si="9"/>
        <v>3.9215686274509802</v>
      </c>
      <c r="T22" s="1">
        <v>1221</v>
      </c>
      <c r="U22" s="1">
        <v>309</v>
      </c>
    </row>
    <row r="23" spans="1:21" ht="18.75" x14ac:dyDescent="0.3">
      <c r="A23" s="5">
        <v>17</v>
      </c>
      <c r="B23" s="5" t="s">
        <v>35</v>
      </c>
      <c r="C23" s="5">
        <v>12</v>
      </c>
      <c r="D23" s="1">
        <f t="shared" si="0"/>
        <v>120</v>
      </c>
      <c r="E23" s="17">
        <v>0</v>
      </c>
      <c r="F23" s="18" t="str">
        <f t="shared" si="2"/>
        <v/>
      </c>
      <c r="G23" s="19">
        <v>12</v>
      </c>
      <c r="H23" s="15"/>
      <c r="I23" s="8" t="str">
        <f t="shared" si="4"/>
        <v/>
      </c>
      <c r="J23" s="9" t="str">
        <f t="shared" si="5"/>
        <v/>
      </c>
      <c r="K23" s="31">
        <v>120</v>
      </c>
      <c r="L23" s="28">
        <f t="shared" si="6"/>
        <v>100</v>
      </c>
      <c r="M23" s="32">
        <f t="shared" si="7"/>
        <v>12</v>
      </c>
      <c r="N23" s="16"/>
      <c r="O23" s="28" t="str">
        <f t="shared" si="10"/>
        <v/>
      </c>
      <c r="P23" s="16"/>
      <c r="Q23" s="1"/>
      <c r="R23" s="7">
        <f t="shared" si="8"/>
        <v>8.4626234132581093</v>
      </c>
      <c r="S23" s="7">
        <f t="shared" si="9"/>
        <v>6.8610634648370494</v>
      </c>
      <c r="T23" s="1">
        <v>1418</v>
      </c>
      <c r="U23" s="1">
        <v>331</v>
      </c>
    </row>
    <row r="24" spans="1:21" ht="18.75" x14ac:dyDescent="0.3">
      <c r="A24" s="5">
        <v>18</v>
      </c>
      <c r="B24" s="5" t="s">
        <v>36</v>
      </c>
      <c r="C24" s="5">
        <v>4</v>
      </c>
      <c r="D24" s="1">
        <f t="shared" si="0"/>
        <v>42</v>
      </c>
      <c r="E24" s="17">
        <v>42</v>
      </c>
      <c r="F24" s="18">
        <f t="shared" si="2"/>
        <v>100</v>
      </c>
      <c r="G24" s="19">
        <f t="shared" si="3"/>
        <v>4</v>
      </c>
      <c r="H24" s="15"/>
      <c r="I24" s="8" t="str">
        <f t="shared" si="4"/>
        <v/>
      </c>
      <c r="J24" s="9" t="str">
        <f t="shared" si="5"/>
        <v/>
      </c>
      <c r="K24" s="31">
        <v>0</v>
      </c>
      <c r="L24" s="28" t="str">
        <f t="shared" si="6"/>
        <v/>
      </c>
      <c r="M24" s="32" t="str">
        <f t="shared" si="7"/>
        <v/>
      </c>
      <c r="N24" s="16"/>
      <c r="O24" s="28" t="str">
        <f t="shared" si="10"/>
        <v/>
      </c>
      <c r="P24" s="16"/>
      <c r="Q24" s="1"/>
      <c r="R24" s="7"/>
      <c r="S24" s="7"/>
      <c r="T24" s="1">
        <v>505</v>
      </c>
      <c r="U24" s="1">
        <v>115</v>
      </c>
    </row>
    <row r="25" spans="1:21" ht="18.75" x14ac:dyDescent="0.3">
      <c r="A25" s="5">
        <v>19</v>
      </c>
      <c r="B25" s="5" t="s">
        <v>37</v>
      </c>
      <c r="C25" s="5">
        <v>3</v>
      </c>
      <c r="D25" s="1">
        <f t="shared" si="0"/>
        <v>23</v>
      </c>
      <c r="E25" s="17">
        <v>23</v>
      </c>
      <c r="F25" s="18">
        <f t="shared" si="2"/>
        <v>100</v>
      </c>
      <c r="G25" s="19">
        <f t="shared" si="3"/>
        <v>3</v>
      </c>
      <c r="H25" s="15"/>
      <c r="I25" s="8" t="str">
        <f t="shared" si="4"/>
        <v/>
      </c>
      <c r="J25" s="9" t="str">
        <f t="shared" si="5"/>
        <v/>
      </c>
      <c r="K25" s="31"/>
      <c r="L25" s="28" t="str">
        <f t="shared" si="6"/>
        <v/>
      </c>
      <c r="M25" s="32" t="str">
        <f t="shared" si="7"/>
        <v/>
      </c>
      <c r="N25" s="16"/>
      <c r="O25" s="28" t="str">
        <f t="shared" si="10"/>
        <v/>
      </c>
      <c r="P25" s="16"/>
      <c r="Q25" s="1"/>
      <c r="R25" s="7"/>
      <c r="S25" s="7"/>
      <c r="T25" s="1">
        <v>421</v>
      </c>
      <c r="U25" s="1">
        <v>95</v>
      </c>
    </row>
    <row r="26" spans="1:21" ht="19.5" thickBot="1" x14ac:dyDescent="0.35">
      <c r="A26" s="5">
        <v>20</v>
      </c>
      <c r="B26" s="5" t="s">
        <v>38</v>
      </c>
      <c r="C26" s="5">
        <v>3</v>
      </c>
      <c r="D26" s="1">
        <f t="shared" si="0"/>
        <v>41</v>
      </c>
      <c r="E26" s="17">
        <v>41</v>
      </c>
      <c r="F26" s="18">
        <f t="shared" si="2"/>
        <v>100</v>
      </c>
      <c r="G26" s="20">
        <f t="shared" si="3"/>
        <v>3</v>
      </c>
      <c r="H26" s="15"/>
      <c r="I26" s="8" t="str">
        <f t="shared" si="4"/>
        <v/>
      </c>
      <c r="J26" s="13" t="str">
        <f t="shared" si="5"/>
        <v/>
      </c>
      <c r="K26" s="31"/>
      <c r="L26" s="28" t="str">
        <f t="shared" si="6"/>
        <v/>
      </c>
      <c r="M26" s="33" t="str">
        <f t="shared" si="7"/>
        <v/>
      </c>
      <c r="N26" s="16"/>
      <c r="O26" s="28" t="str">
        <f t="shared" si="10"/>
        <v/>
      </c>
      <c r="P26" s="1"/>
      <c r="Q26" s="1"/>
      <c r="R26" s="7"/>
      <c r="S26" s="7"/>
      <c r="T26" s="1">
        <v>369</v>
      </c>
      <c r="U26" s="1">
        <v>42</v>
      </c>
    </row>
    <row r="27" spans="1:21" ht="19.5" thickBot="1" x14ac:dyDescent="0.35">
      <c r="A27" s="1" t="s">
        <v>5</v>
      </c>
      <c r="B27" s="1"/>
      <c r="C27" s="10">
        <f>SUM(C7:C26)</f>
        <v>249</v>
      </c>
      <c r="D27" s="6">
        <f>SUM(D7:D26)</f>
        <v>2872</v>
      </c>
      <c r="E27" s="21">
        <f>SUM(E7:E26)</f>
        <v>2082</v>
      </c>
      <c r="F27" s="22">
        <f t="shared" ref="F27" si="11">IF(D27&gt;0,E27*100/D27,"")</f>
        <v>72.493036211699163</v>
      </c>
      <c r="G27" s="23">
        <f>SUM(G7:G26)</f>
        <v>249</v>
      </c>
      <c r="H27" s="11"/>
      <c r="I27" s="12">
        <f t="shared" ref="I27" si="12">+H27*100/D27</f>
        <v>0</v>
      </c>
      <c r="J27" s="14">
        <f>SUM(J7:J26)</f>
        <v>0</v>
      </c>
      <c r="K27" s="34"/>
      <c r="L27" s="35">
        <f t="shared" ref="L27" si="13">+K27*100/D27</f>
        <v>0</v>
      </c>
      <c r="M27" s="30">
        <f>SUM(M7:M26)</f>
        <v>12</v>
      </c>
      <c r="N27" s="36">
        <f>SUM(N7:N26)</f>
        <v>22</v>
      </c>
      <c r="O27" s="29"/>
      <c r="P27" s="30">
        <f>SUM(P7:P26)</f>
        <v>0</v>
      </c>
      <c r="Q27" s="6"/>
      <c r="R27" s="7">
        <f t="shared" si="8"/>
        <v>9.4979826708115613</v>
      </c>
      <c r="S27" s="7">
        <f t="shared" si="9"/>
        <v>7.7030361549190003</v>
      </c>
      <c r="T27" s="6">
        <f>SUM(T7:T26)</f>
        <v>30238</v>
      </c>
      <c r="U27" s="6">
        <v>7046</v>
      </c>
    </row>
    <row r="28" spans="1:21" x14ac:dyDescent="0.25">
      <c r="K28" s="24"/>
      <c r="L28" s="24"/>
      <c r="M28" s="24"/>
    </row>
  </sheetData>
  <sheetProtection formatColumns="0" selectLockedCells="1"/>
  <mergeCells count="5">
    <mergeCell ref="A2:U2"/>
    <mergeCell ref="D4:T4"/>
    <mergeCell ref="E5:G5"/>
    <mergeCell ref="H5:J5"/>
    <mergeCell ref="K5:M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2016-10-04T08:50:26Z</dcterms:created>
  <dcterms:modified xsi:type="dcterms:W3CDTF">2025-10-31T10:13:28Z</dcterms:modified>
</cp:coreProperties>
</file>